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муз.мозаїка фіз. ос." sheetId="11" r:id="rId1"/>
    <sheet name="муз.мозаїка колект." sheetId="4" r:id="rId2"/>
    <sheet name="фото" sheetId="1" r:id="rId3"/>
  </sheets>
  <calcPr calcId="125725"/>
</workbook>
</file>

<file path=xl/calcChain.xml><?xml version="1.0" encoding="utf-8"?>
<calcChain xmlns="http://schemas.openxmlformats.org/spreadsheetml/2006/main">
  <c r="E23" i="1"/>
  <c r="E15"/>
  <c r="E14"/>
  <c r="E9"/>
  <c r="E8"/>
  <c r="E31" i="4"/>
  <c r="E26"/>
  <c r="E25"/>
  <c r="E23"/>
  <c r="E22"/>
  <c r="E21"/>
  <c r="E20"/>
  <c r="E19"/>
  <c r="E18"/>
  <c r="E27" s="1"/>
  <c r="E28" s="1"/>
  <c r="E11"/>
  <c r="E10"/>
  <c r="E9"/>
  <c r="E8"/>
  <c r="E32" l="1"/>
  <c r="E33" s="1"/>
  <c r="E13" i="11" l="1"/>
  <c r="E26" l="1"/>
  <c r="E25"/>
  <c r="E23"/>
  <c r="E22"/>
  <c r="E21"/>
  <c r="E20"/>
  <c r="E19"/>
  <c r="E18"/>
  <c r="E11"/>
  <c r="E10"/>
  <c r="E9"/>
  <c r="E8"/>
  <c r="E13" i="4"/>
  <c r="E27" i="11" l="1"/>
  <c r="E17" i="1"/>
  <c r="E31" i="11"/>
  <c r="E14" l="1"/>
  <c r="E15" s="1"/>
  <c r="E28" s="1"/>
  <c r="E32" s="1"/>
  <c r="E33" s="1"/>
  <c r="E14" i="4"/>
  <c r="E10" i="1"/>
  <c r="E34" i="4" l="1"/>
  <c r="E35" s="1"/>
  <c r="E36" s="1"/>
  <c r="E37" s="1"/>
  <c r="E15"/>
  <c r="E11" i="1"/>
  <c r="E34" i="11"/>
  <c r="E35" s="1"/>
  <c r="E12" i="1" l="1"/>
  <c r="E18" s="1"/>
  <c r="E21" s="1"/>
  <c r="E38" i="4"/>
  <c r="E39" s="1"/>
  <c r="E36" i="11"/>
  <c r="E37" s="1"/>
  <c r="E22" i="1" l="1"/>
  <c r="E38" i="11"/>
  <c r="E39" s="1"/>
  <c r="E24" i="1" l="1"/>
  <c r="E25" s="1"/>
  <c r="E26" s="1"/>
  <c r="E27" s="1"/>
</calcChain>
</file>

<file path=xl/sharedStrings.xml><?xml version="1.0" encoding="utf-8"?>
<sst xmlns="http://schemas.openxmlformats.org/spreadsheetml/2006/main" count="180" uniqueCount="54">
  <si>
    <t xml:space="preserve">Назва складових </t>
  </si>
  <si>
    <t>од. вим.</t>
  </si>
  <si>
    <t xml:space="preserve">к-ть </t>
  </si>
  <si>
    <t>Заробітна плата спеціалістів</t>
  </si>
  <si>
    <t>Разом заробітна плата спеціалістів</t>
  </si>
  <si>
    <t xml:space="preserve">Єдиний соціальний внесок 22 % </t>
  </si>
  <si>
    <t>Технологічні витрати на забезпечення трансляції</t>
  </si>
  <si>
    <t>ціна, грн.</t>
  </si>
  <si>
    <t>Оренда телевізійного обладнання (612:30:24:60)=0,01грн.</t>
  </si>
  <si>
    <t xml:space="preserve">Разом технологічні витрати </t>
  </si>
  <si>
    <t>Податок на прибуток 18%</t>
  </si>
  <si>
    <t>всього</t>
  </si>
  <si>
    <t>Всього витрат</t>
  </si>
  <si>
    <t>сума, грн.</t>
  </si>
  <si>
    <t xml:space="preserve">Всього вартість привітання </t>
  </si>
  <si>
    <t xml:space="preserve">Ліцензія (1104,17:30:24:60) =0,03 </t>
  </si>
  <si>
    <t>хв.</t>
  </si>
  <si>
    <t>Разом</t>
  </si>
  <si>
    <t xml:space="preserve">Модернізація обладнання  </t>
  </si>
  <si>
    <t>грн.</t>
  </si>
  <si>
    <t>КОМУНАЛЬНЕ ПІДПРИЄМСТВО ТЕЛЕКОМПАНІЯ „ ПРИЛУКИ”</t>
  </si>
  <si>
    <t xml:space="preserve">КАЛЬКУЛЯЦІЯ </t>
  </si>
  <si>
    <t xml:space="preserve"> вартості розміщення фотографії в привітаннях</t>
  </si>
  <si>
    <t xml:space="preserve">Директор </t>
  </si>
  <si>
    <t xml:space="preserve">Павлютіна І. М. </t>
  </si>
  <si>
    <t>Головний бухгалтер</t>
  </si>
  <si>
    <t>Волошина О. О.</t>
  </si>
  <si>
    <t>Всього вартість 1 фотографії, грн.</t>
  </si>
  <si>
    <t xml:space="preserve">17507, Чернігівська обл, м. Прилуки, вул. Київська 192,
     код ЄДРПОУ 22819278   </t>
  </si>
  <si>
    <t>КАЛЬКУЛЯЦІЯ</t>
  </si>
  <si>
    <t xml:space="preserve"> вартості музичного вітання у програмі "Музична мозаїка"</t>
  </si>
  <si>
    <t>Електроенергія (3800:30:24:60)=0,09</t>
  </si>
  <si>
    <t xml:space="preserve"> вартості колективного вітаннядля юридичних осіб у програмі "Музична мозаїка"</t>
  </si>
  <si>
    <t>ПДВ 20 %</t>
  </si>
  <si>
    <t xml:space="preserve">Всього вартість 1фотографії з ПДВ </t>
  </si>
  <si>
    <t xml:space="preserve">Всього вартість привітання  з ПДВ </t>
  </si>
  <si>
    <t>Технічне обслуговування оптичних волокон (1250:30:24:60)=0,03грн.</t>
  </si>
  <si>
    <t>Телекомунікаційні послуги (274814,10:8766 год. :60с.)=0,53грн.</t>
  </si>
  <si>
    <t>Авторські права (825:30:24:60)=0,02</t>
  </si>
  <si>
    <t>Відбір,комп.,мастеринг та дост.компіляцій відеокліпів"(290:90:24:60)=0,02</t>
  </si>
  <si>
    <t>Інфляція згідно  Державного бюджету на 2020 р., 5,5%,</t>
  </si>
  <si>
    <t>Прибуток  10 %</t>
  </si>
  <si>
    <t>газопостачання (41218:6:30:24:60)=0,15</t>
  </si>
  <si>
    <t>- завідувач відділом музично-розважальних програм (8191,50+8191,50/12):21:8:60) =1,22 грн.</t>
  </si>
  <si>
    <t xml:space="preserve">- диктор (4723+4723/12):21:8:60)=0,70 грн. </t>
  </si>
  <si>
    <t xml:space="preserve">- касир (4723+4723/12):21:8:60)=0,70 грн. </t>
  </si>
  <si>
    <t>Витрати за заробітну плату всього</t>
  </si>
  <si>
    <t>- телеоператор (7460,70+4456/12):21:8:60)=0,78грн.</t>
  </si>
  <si>
    <t>Загальновиробничі витрати</t>
  </si>
  <si>
    <t>Адміністративні витрати</t>
  </si>
  <si>
    <t>Інфляція згідно Проекту Державного бюджету на 2020 р., 5,5%,</t>
  </si>
  <si>
    <t>Прибуток  35 %</t>
  </si>
  <si>
    <t>Прибуток 5 %</t>
  </si>
  <si>
    <t>модернізація обладнання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</si>
</sst>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17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6" fillId="0" borderId="1" xfId="1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1" fontId="1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44" fontId="11" fillId="0" borderId="0" xfId="2" applyFont="1" applyAlignment="1">
      <alignment vertical="top"/>
    </xf>
    <xf numFmtId="0" fontId="0" fillId="0" borderId="1" xfId="0" applyBorder="1"/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1" fontId="0" fillId="0" borderId="1" xfId="0" applyNumberFormat="1" applyBorder="1"/>
    <xf numFmtId="1" fontId="1" fillId="2" borderId="1" xfId="0" applyNumberFormat="1" applyFont="1" applyFill="1" applyBorder="1"/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</cellXfs>
  <cellStyles count="3">
    <cellStyle name="Денежный" xfId="2" builtinId="4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A10" workbookViewId="0">
      <selection activeCell="E35" sqref="E35"/>
    </sheetView>
  </sheetViews>
  <sheetFormatPr defaultRowHeight="14.4"/>
  <cols>
    <col min="1" max="1" width="49.5546875" customWidth="1"/>
    <col min="2" max="2" width="4.77734375" customWidth="1"/>
    <col min="3" max="3" width="11.77734375" customWidth="1"/>
    <col min="4" max="4" width="7" customWidth="1"/>
    <col min="5" max="5" width="11.6640625" customWidth="1"/>
  </cols>
  <sheetData>
    <row r="1" spans="1:5" ht="18" customHeight="1">
      <c r="A1" s="49" t="s">
        <v>20</v>
      </c>
      <c r="B1" s="49"/>
      <c r="C1" s="49"/>
      <c r="D1" s="49"/>
      <c r="E1" s="49"/>
    </row>
    <row r="2" spans="1:5" ht="33" customHeight="1">
      <c r="A2" s="61" t="s">
        <v>28</v>
      </c>
      <c r="B2" s="61"/>
      <c r="C2" s="61"/>
      <c r="D2" s="61"/>
      <c r="E2" s="61"/>
    </row>
    <row r="4" spans="1:5" ht="17.399999999999999">
      <c r="A4" s="59" t="s">
        <v>29</v>
      </c>
      <c r="B4" s="59"/>
      <c r="C4" s="59"/>
    </row>
    <row r="5" spans="1:5" ht="21" customHeight="1">
      <c r="A5" s="60" t="s">
        <v>30</v>
      </c>
      <c r="B5" s="60"/>
      <c r="C5" s="60"/>
      <c r="D5" s="60"/>
      <c r="E5" s="60"/>
    </row>
    <row r="6" spans="1:5" ht="27" customHeight="1">
      <c r="A6" s="4" t="s">
        <v>0</v>
      </c>
      <c r="B6" s="4" t="s">
        <v>1</v>
      </c>
      <c r="C6" s="4" t="s">
        <v>2</v>
      </c>
      <c r="D6" s="4" t="s">
        <v>7</v>
      </c>
      <c r="E6" s="23" t="s">
        <v>13</v>
      </c>
    </row>
    <row r="7" spans="1:5">
      <c r="A7" s="3" t="s">
        <v>3</v>
      </c>
      <c r="B7" s="20"/>
      <c r="C7" s="20"/>
      <c r="D7" s="20"/>
      <c r="E7" s="20"/>
    </row>
    <row r="8" spans="1:5" ht="27.6">
      <c r="A8" s="21" t="s">
        <v>43</v>
      </c>
      <c r="B8" s="20" t="s">
        <v>16</v>
      </c>
      <c r="C8" s="20">
        <v>10</v>
      </c>
      <c r="D8" s="20">
        <v>1.22</v>
      </c>
      <c r="E8" s="8">
        <f t="shared" ref="E8:E11" si="0">C8*D8</f>
        <v>12.2</v>
      </c>
    </row>
    <row r="9" spans="1:5">
      <c r="A9" s="21" t="s">
        <v>47</v>
      </c>
      <c r="B9" s="20" t="s">
        <v>16</v>
      </c>
      <c r="C9" s="20">
        <v>10</v>
      </c>
      <c r="D9" s="20">
        <v>0.78</v>
      </c>
      <c r="E9" s="8">
        <f t="shared" si="0"/>
        <v>7.8000000000000007</v>
      </c>
    </row>
    <row r="10" spans="1:5">
      <c r="A10" s="21" t="s">
        <v>44</v>
      </c>
      <c r="B10" s="20" t="s">
        <v>16</v>
      </c>
      <c r="C10" s="20">
        <v>15</v>
      </c>
      <c r="D10" s="20">
        <v>0.7</v>
      </c>
      <c r="E10" s="8">
        <f t="shared" si="0"/>
        <v>10.5</v>
      </c>
    </row>
    <row r="11" spans="1:5">
      <c r="A11" s="21" t="s">
        <v>45</v>
      </c>
      <c r="B11" s="20" t="s">
        <v>16</v>
      </c>
      <c r="C11" s="20">
        <v>10</v>
      </c>
      <c r="D11" s="20">
        <v>0.7</v>
      </c>
      <c r="E11" s="8">
        <f t="shared" si="0"/>
        <v>7</v>
      </c>
    </row>
    <row r="12" spans="1:5">
      <c r="A12" s="21"/>
      <c r="B12" s="20"/>
      <c r="C12" s="20"/>
      <c r="D12" s="20"/>
      <c r="E12" s="8"/>
    </row>
    <row r="13" spans="1:5">
      <c r="A13" s="3" t="s">
        <v>4</v>
      </c>
      <c r="B13" s="20"/>
      <c r="C13" s="20"/>
      <c r="D13" s="20"/>
      <c r="E13" s="8">
        <f>SUM(E8:E11)</f>
        <v>37.5</v>
      </c>
    </row>
    <row r="14" spans="1:5">
      <c r="A14" s="3" t="s">
        <v>5</v>
      </c>
      <c r="B14" s="20"/>
      <c r="C14" s="20"/>
      <c r="D14" s="20"/>
      <c r="E14" s="8">
        <f>E13*22%</f>
        <v>8.25</v>
      </c>
    </row>
    <row r="15" spans="1:5">
      <c r="A15" s="9" t="s">
        <v>46</v>
      </c>
      <c r="B15" s="31" t="s">
        <v>19</v>
      </c>
      <c r="C15" s="10"/>
      <c r="D15" s="10"/>
      <c r="E15" s="11">
        <f>(E13+E14)</f>
        <v>45.75</v>
      </c>
    </row>
    <row r="16" spans="1:5">
      <c r="A16" s="22"/>
      <c r="B16" s="23"/>
      <c r="C16" s="23"/>
      <c r="D16" s="23"/>
      <c r="E16" s="24"/>
    </row>
    <row r="17" spans="1:5">
      <c r="A17" s="3" t="s">
        <v>6</v>
      </c>
      <c r="B17" s="20"/>
      <c r="C17" s="25"/>
      <c r="D17" s="20"/>
      <c r="E17" s="20"/>
    </row>
    <row r="18" spans="1:5" ht="18.600000000000001" customHeight="1">
      <c r="A18" s="27" t="s">
        <v>36</v>
      </c>
      <c r="B18" s="20" t="s">
        <v>16</v>
      </c>
      <c r="C18" s="20">
        <v>5</v>
      </c>
      <c r="D18" s="20">
        <v>0.03</v>
      </c>
      <c r="E18" s="8">
        <f t="shared" ref="E18:E20" si="1">C18*D18</f>
        <v>0.15</v>
      </c>
    </row>
    <row r="19" spans="1:5">
      <c r="A19" s="28" t="s">
        <v>8</v>
      </c>
      <c r="B19" s="20" t="s">
        <v>16</v>
      </c>
      <c r="C19" s="20">
        <v>5</v>
      </c>
      <c r="D19" s="20">
        <v>0.01</v>
      </c>
      <c r="E19" s="8">
        <f t="shared" si="1"/>
        <v>0.05</v>
      </c>
    </row>
    <row r="20" spans="1:5">
      <c r="A20" s="27" t="s">
        <v>37</v>
      </c>
      <c r="B20" s="20" t="s">
        <v>16</v>
      </c>
      <c r="C20" s="20">
        <v>5</v>
      </c>
      <c r="D20" s="20">
        <v>0.53</v>
      </c>
      <c r="E20" s="8">
        <f t="shared" si="1"/>
        <v>2.6500000000000004</v>
      </c>
    </row>
    <row r="21" spans="1:5" ht="24">
      <c r="A21" s="27" t="s">
        <v>39</v>
      </c>
      <c r="B21" s="20" t="s">
        <v>16</v>
      </c>
      <c r="C21" s="20">
        <v>5</v>
      </c>
      <c r="D21" s="20">
        <v>0.02</v>
      </c>
      <c r="E21" s="8">
        <f>C21*D21</f>
        <v>0.1</v>
      </c>
    </row>
    <row r="22" spans="1:5">
      <c r="A22" s="27" t="s">
        <v>38</v>
      </c>
      <c r="B22" s="20" t="s">
        <v>16</v>
      </c>
      <c r="C22" s="20">
        <v>5</v>
      </c>
      <c r="D22" s="20">
        <v>0.02</v>
      </c>
      <c r="E22" s="8">
        <f>C22*D22</f>
        <v>0.1</v>
      </c>
    </row>
    <row r="23" spans="1:5">
      <c r="A23" s="27" t="s">
        <v>15</v>
      </c>
      <c r="B23" s="20" t="s">
        <v>16</v>
      </c>
      <c r="C23" s="20">
        <v>5</v>
      </c>
      <c r="D23" s="20">
        <v>0.03</v>
      </c>
      <c r="E23" s="8">
        <f>C23*D23</f>
        <v>0.15</v>
      </c>
    </row>
    <row r="24" spans="1:5">
      <c r="A24" s="27" t="s">
        <v>18</v>
      </c>
      <c r="B24" s="30" t="s">
        <v>19</v>
      </c>
      <c r="C24" s="20"/>
      <c r="D24" s="20"/>
      <c r="E24" s="8">
        <v>0.95</v>
      </c>
    </row>
    <row r="25" spans="1:5">
      <c r="A25" s="27" t="s">
        <v>31</v>
      </c>
      <c r="B25" s="20" t="s">
        <v>16</v>
      </c>
      <c r="C25" s="20">
        <v>15</v>
      </c>
      <c r="D25" s="20">
        <v>0.09</v>
      </c>
      <c r="E25" s="8">
        <f>C25*D25</f>
        <v>1.3499999999999999</v>
      </c>
    </row>
    <row r="26" spans="1:5">
      <c r="A26" s="27" t="s">
        <v>42</v>
      </c>
      <c r="B26" s="20" t="s">
        <v>16</v>
      </c>
      <c r="C26" s="20">
        <v>15</v>
      </c>
      <c r="D26" s="20">
        <v>0.15</v>
      </c>
      <c r="E26" s="8">
        <f>C26*D26</f>
        <v>2.25</v>
      </c>
    </row>
    <row r="27" spans="1:5">
      <c r="A27" s="32" t="s">
        <v>9</v>
      </c>
      <c r="B27" s="23"/>
      <c r="C27" s="23"/>
      <c r="D27" s="23"/>
      <c r="E27" s="24">
        <f>SUM(E18:E26)</f>
        <v>7.75</v>
      </c>
    </row>
    <row r="28" spans="1:5">
      <c r="A28" s="29" t="s">
        <v>12</v>
      </c>
      <c r="B28" s="31" t="s">
        <v>19</v>
      </c>
      <c r="C28" s="10"/>
      <c r="D28" s="10"/>
      <c r="E28" s="11">
        <f>E15+E27</f>
        <v>53.5</v>
      </c>
    </row>
    <row r="29" spans="1:5">
      <c r="A29" s="28" t="s">
        <v>48</v>
      </c>
      <c r="B29" s="20" t="s">
        <v>16</v>
      </c>
      <c r="C29" s="20">
        <v>15</v>
      </c>
      <c r="D29" s="20">
        <v>3.61</v>
      </c>
      <c r="E29" s="8">
        <v>54.16</v>
      </c>
    </row>
    <row r="30" spans="1:5">
      <c r="A30" s="28" t="s">
        <v>49</v>
      </c>
      <c r="B30" s="20" t="s">
        <v>16</v>
      </c>
      <c r="C30" s="20">
        <v>15</v>
      </c>
      <c r="D30" s="20">
        <v>1.28</v>
      </c>
      <c r="E30" s="8">
        <v>19.2</v>
      </c>
    </row>
    <row r="31" spans="1:5">
      <c r="A31" s="32" t="s">
        <v>17</v>
      </c>
      <c r="B31" s="23" t="s">
        <v>19</v>
      </c>
      <c r="C31" s="23"/>
      <c r="D31" s="23"/>
      <c r="E31" s="24">
        <f>SUM(E29:E30)</f>
        <v>73.36</v>
      </c>
    </row>
    <row r="32" spans="1:5">
      <c r="A32" s="29" t="s">
        <v>12</v>
      </c>
      <c r="B32" s="31" t="s">
        <v>19</v>
      </c>
      <c r="C32" s="10"/>
      <c r="D32" s="10"/>
      <c r="E32" s="11">
        <f>E28+E31</f>
        <v>126.86</v>
      </c>
    </row>
    <row r="33" spans="1:5">
      <c r="A33" s="28" t="s">
        <v>40</v>
      </c>
      <c r="B33" s="4"/>
      <c r="C33" s="4"/>
      <c r="D33" s="4"/>
      <c r="E33" s="5">
        <f>E32*5.5%</f>
        <v>6.9772999999999996</v>
      </c>
    </row>
    <row r="34" spans="1:5">
      <c r="A34" s="29" t="s">
        <v>12</v>
      </c>
      <c r="B34" s="31" t="s">
        <v>19</v>
      </c>
      <c r="C34" s="10"/>
      <c r="D34" s="10"/>
      <c r="E34" s="11">
        <f>E32+E33</f>
        <v>133.8373</v>
      </c>
    </row>
    <row r="35" spans="1:5">
      <c r="A35" s="28" t="s">
        <v>41</v>
      </c>
      <c r="B35" s="20"/>
      <c r="C35" s="20"/>
      <c r="D35" s="20"/>
      <c r="E35" s="8">
        <f>E34*10%</f>
        <v>13.38373</v>
      </c>
    </row>
    <row r="36" spans="1:5">
      <c r="A36" s="28" t="s">
        <v>10</v>
      </c>
      <c r="B36" s="20"/>
      <c r="C36" s="20"/>
      <c r="D36" s="20"/>
      <c r="E36" s="8">
        <f>E35*18%</f>
        <v>2.4090713999999998</v>
      </c>
    </row>
    <row r="37" spans="1:5">
      <c r="A37" s="29" t="s">
        <v>14</v>
      </c>
      <c r="B37" s="31" t="s">
        <v>19</v>
      </c>
      <c r="C37" s="26"/>
      <c r="D37" s="26"/>
      <c r="E37" s="48">
        <f>E34+E35+E36</f>
        <v>149.63010139999997</v>
      </c>
    </row>
    <row r="38" spans="1:5">
      <c r="A38" s="50" t="s">
        <v>33</v>
      </c>
      <c r="B38" s="30" t="s">
        <v>19</v>
      </c>
      <c r="C38" s="50"/>
      <c r="D38" s="50"/>
      <c r="E38" s="57">
        <f>E37*20%</f>
        <v>29.926020279999996</v>
      </c>
    </row>
    <row r="39" spans="1:5">
      <c r="A39" s="55" t="s">
        <v>35</v>
      </c>
      <c r="B39" s="31" t="s">
        <v>19</v>
      </c>
      <c r="C39" s="56"/>
      <c r="D39" s="56"/>
      <c r="E39" s="58">
        <f>E37+E38</f>
        <v>179.55612167999996</v>
      </c>
    </row>
    <row r="41" spans="1:5" ht="18">
      <c r="A41" s="44" t="s">
        <v>23</v>
      </c>
      <c r="B41" s="44"/>
      <c r="C41" s="44" t="s">
        <v>24</v>
      </c>
      <c r="D41" s="45"/>
    </row>
    <row r="42" spans="1:5" ht="18">
      <c r="A42" s="46"/>
      <c r="B42" s="46"/>
      <c r="C42" s="46"/>
      <c r="D42" s="45"/>
    </row>
    <row r="43" spans="1:5" ht="18">
      <c r="A43" s="44" t="s">
        <v>25</v>
      </c>
      <c r="B43" s="44"/>
      <c r="C43" s="44" t="s">
        <v>26</v>
      </c>
      <c r="D43" s="45"/>
    </row>
  </sheetData>
  <mergeCells count="3">
    <mergeCell ref="A4:C4"/>
    <mergeCell ref="A5:E5"/>
    <mergeCell ref="A2:E2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opLeftCell="A13" workbookViewId="0">
      <selection activeCell="B29" sqref="B29:E30"/>
    </sheetView>
  </sheetViews>
  <sheetFormatPr defaultRowHeight="14.4"/>
  <cols>
    <col min="1" max="1" width="50.5546875" customWidth="1"/>
    <col min="2" max="2" width="4.77734375" customWidth="1"/>
    <col min="3" max="3" width="9.88671875" customWidth="1"/>
    <col min="4" max="4" width="7" customWidth="1"/>
    <col min="5" max="5" width="12.44140625" customWidth="1"/>
  </cols>
  <sheetData>
    <row r="1" spans="1:6" ht="17.399999999999999">
      <c r="A1" s="41" t="s">
        <v>20</v>
      </c>
      <c r="B1" s="41"/>
      <c r="C1" s="41"/>
      <c r="D1" s="41"/>
      <c r="E1" s="41"/>
      <c r="F1" s="41"/>
    </row>
    <row r="2" spans="1:6" ht="30" customHeight="1">
      <c r="A2" s="61" t="s">
        <v>28</v>
      </c>
      <c r="B2" s="61"/>
      <c r="C2" s="61"/>
      <c r="D2" s="61"/>
      <c r="E2" s="61"/>
    </row>
    <row r="4" spans="1:6" ht="17.399999999999999">
      <c r="A4" s="59" t="s">
        <v>29</v>
      </c>
      <c r="B4" s="59"/>
      <c r="C4" s="59"/>
      <c r="D4" s="43"/>
      <c r="E4" s="43"/>
    </row>
    <row r="5" spans="1:6" ht="36" customHeight="1">
      <c r="A5" s="62" t="s">
        <v>32</v>
      </c>
      <c r="B5" s="62"/>
      <c r="C5" s="62"/>
      <c r="D5" s="62"/>
      <c r="E5" s="62"/>
      <c r="F5" s="38"/>
    </row>
    <row r="6" spans="1:6" ht="26.4" customHeight="1">
      <c r="A6" s="4" t="s">
        <v>0</v>
      </c>
      <c r="B6" s="4" t="s">
        <v>1</v>
      </c>
      <c r="C6" s="4" t="s">
        <v>2</v>
      </c>
      <c r="D6" s="4" t="s">
        <v>7</v>
      </c>
      <c r="E6" s="23" t="s">
        <v>13</v>
      </c>
    </row>
    <row r="7" spans="1:6">
      <c r="A7" s="3" t="s">
        <v>3</v>
      </c>
      <c r="B7" s="20"/>
      <c r="C7" s="20"/>
      <c r="D7" s="20"/>
      <c r="E7" s="20"/>
    </row>
    <row r="8" spans="1:6" ht="27.6">
      <c r="A8" s="21" t="s">
        <v>43</v>
      </c>
      <c r="B8" s="20" t="s">
        <v>16</v>
      </c>
      <c r="C8" s="20">
        <v>10</v>
      </c>
      <c r="D8" s="20">
        <v>1.22</v>
      </c>
      <c r="E8" s="8">
        <f t="shared" ref="E8:E11" si="0">C8*D8</f>
        <v>12.2</v>
      </c>
    </row>
    <row r="9" spans="1:6">
      <c r="A9" s="21" t="s">
        <v>47</v>
      </c>
      <c r="B9" s="20" t="s">
        <v>16</v>
      </c>
      <c r="C9" s="20">
        <v>10</v>
      </c>
      <c r="D9" s="20">
        <v>0.78</v>
      </c>
      <c r="E9" s="8">
        <f t="shared" si="0"/>
        <v>7.8000000000000007</v>
      </c>
    </row>
    <row r="10" spans="1:6">
      <c r="A10" s="21" t="s">
        <v>44</v>
      </c>
      <c r="B10" s="20" t="s">
        <v>16</v>
      </c>
      <c r="C10" s="20">
        <v>15</v>
      </c>
      <c r="D10" s="20">
        <v>0.7</v>
      </c>
      <c r="E10" s="8">
        <f t="shared" si="0"/>
        <v>10.5</v>
      </c>
    </row>
    <row r="11" spans="1:6">
      <c r="A11" s="21" t="s">
        <v>45</v>
      </c>
      <c r="B11" s="20" t="s">
        <v>16</v>
      </c>
      <c r="C11" s="20">
        <v>10</v>
      </c>
      <c r="D11" s="20">
        <v>0.7</v>
      </c>
      <c r="E11" s="8">
        <f t="shared" si="0"/>
        <v>7</v>
      </c>
    </row>
    <row r="12" spans="1:6">
      <c r="A12" s="21"/>
      <c r="B12" s="20"/>
      <c r="C12" s="20"/>
      <c r="D12" s="20"/>
      <c r="E12" s="8"/>
    </row>
    <row r="13" spans="1:6">
      <c r="A13" s="3" t="s">
        <v>4</v>
      </c>
      <c r="B13" s="20"/>
      <c r="C13" s="20"/>
      <c r="D13" s="20"/>
      <c r="E13" s="8">
        <f>SUM(E8:E11)</f>
        <v>37.5</v>
      </c>
    </row>
    <row r="14" spans="1:6">
      <c r="A14" s="3" t="s">
        <v>5</v>
      </c>
      <c r="B14" s="20"/>
      <c r="C14" s="20"/>
      <c r="D14" s="20"/>
      <c r="E14" s="8">
        <f>E13*22%</f>
        <v>8.25</v>
      </c>
    </row>
    <row r="15" spans="1:6">
      <c r="A15" s="9" t="s">
        <v>46</v>
      </c>
      <c r="B15" s="31" t="s">
        <v>19</v>
      </c>
      <c r="C15" s="10"/>
      <c r="D15" s="10"/>
      <c r="E15" s="11">
        <f>(E13+E14)</f>
        <v>45.75</v>
      </c>
    </row>
    <row r="16" spans="1:6">
      <c r="A16" s="22"/>
      <c r="B16" s="23"/>
      <c r="C16" s="23"/>
      <c r="D16" s="23"/>
      <c r="E16" s="24"/>
    </row>
    <row r="17" spans="1:5">
      <c r="A17" s="3" t="s">
        <v>6</v>
      </c>
      <c r="B17" s="20"/>
      <c r="C17" s="25"/>
      <c r="D17" s="20"/>
      <c r="E17" s="20"/>
    </row>
    <row r="18" spans="1:5">
      <c r="A18" s="27" t="s">
        <v>36</v>
      </c>
      <c r="B18" s="20" t="s">
        <v>16</v>
      </c>
      <c r="C18" s="20">
        <v>5</v>
      </c>
      <c r="D18" s="20">
        <v>0.03</v>
      </c>
      <c r="E18" s="8">
        <f t="shared" ref="E18:E20" si="1">C18*D18</f>
        <v>0.15</v>
      </c>
    </row>
    <row r="19" spans="1:5">
      <c r="A19" s="28" t="s">
        <v>8</v>
      </c>
      <c r="B19" s="20" t="s">
        <v>16</v>
      </c>
      <c r="C19" s="20">
        <v>5</v>
      </c>
      <c r="D19" s="20">
        <v>0.01</v>
      </c>
      <c r="E19" s="8">
        <f t="shared" si="1"/>
        <v>0.05</v>
      </c>
    </row>
    <row r="20" spans="1:5">
      <c r="A20" s="27" t="s">
        <v>37</v>
      </c>
      <c r="B20" s="20" t="s">
        <v>16</v>
      </c>
      <c r="C20" s="20">
        <v>5</v>
      </c>
      <c r="D20" s="20">
        <v>0.53</v>
      </c>
      <c r="E20" s="8">
        <f t="shared" si="1"/>
        <v>2.6500000000000004</v>
      </c>
    </row>
    <row r="21" spans="1:5" ht="24">
      <c r="A21" s="27" t="s">
        <v>39</v>
      </c>
      <c r="B21" s="20" t="s">
        <v>16</v>
      </c>
      <c r="C21" s="20">
        <v>5</v>
      </c>
      <c r="D21" s="20">
        <v>0.02</v>
      </c>
      <c r="E21" s="8">
        <f>C21*D21</f>
        <v>0.1</v>
      </c>
    </row>
    <row r="22" spans="1:5">
      <c r="A22" s="27" t="s">
        <v>38</v>
      </c>
      <c r="B22" s="20" t="s">
        <v>16</v>
      </c>
      <c r="C22" s="20">
        <v>5</v>
      </c>
      <c r="D22" s="20">
        <v>0.02</v>
      </c>
      <c r="E22" s="8">
        <f>C22*D22</f>
        <v>0.1</v>
      </c>
    </row>
    <row r="23" spans="1:5">
      <c r="A23" s="27" t="s">
        <v>15</v>
      </c>
      <c r="B23" s="20" t="s">
        <v>16</v>
      </c>
      <c r="C23" s="20">
        <v>5</v>
      </c>
      <c r="D23" s="20">
        <v>0.03</v>
      </c>
      <c r="E23" s="8">
        <f>C23*D23</f>
        <v>0.15</v>
      </c>
    </row>
    <row r="24" spans="1:5">
      <c r="A24" s="27" t="s">
        <v>18</v>
      </c>
      <c r="B24" s="30" t="s">
        <v>19</v>
      </c>
      <c r="C24" s="20"/>
      <c r="D24" s="20"/>
      <c r="E24" s="8">
        <v>30.4</v>
      </c>
    </row>
    <row r="25" spans="1:5">
      <c r="A25" s="27" t="s">
        <v>31</v>
      </c>
      <c r="B25" s="20" t="s">
        <v>16</v>
      </c>
      <c r="C25" s="20">
        <v>15</v>
      </c>
      <c r="D25" s="20">
        <v>0.09</v>
      </c>
      <c r="E25" s="8">
        <f>C25*D25</f>
        <v>1.3499999999999999</v>
      </c>
    </row>
    <row r="26" spans="1:5">
      <c r="A26" s="27" t="s">
        <v>42</v>
      </c>
      <c r="B26" s="20" t="s">
        <v>16</v>
      </c>
      <c r="C26" s="20">
        <v>15</v>
      </c>
      <c r="D26" s="20">
        <v>0.15</v>
      </c>
      <c r="E26" s="8">
        <f>C26*D26</f>
        <v>2.25</v>
      </c>
    </row>
    <row r="27" spans="1:5">
      <c r="A27" s="32" t="s">
        <v>9</v>
      </c>
      <c r="B27" s="23"/>
      <c r="C27" s="23"/>
      <c r="D27" s="23"/>
      <c r="E27" s="24">
        <f>SUM(E18:E26)</f>
        <v>37.200000000000003</v>
      </c>
    </row>
    <row r="28" spans="1:5">
      <c r="A28" s="29" t="s">
        <v>12</v>
      </c>
      <c r="B28" s="31" t="s">
        <v>19</v>
      </c>
      <c r="C28" s="10"/>
      <c r="D28" s="10"/>
      <c r="E28" s="11">
        <f>E15+E27</f>
        <v>82.95</v>
      </c>
    </row>
    <row r="29" spans="1:5">
      <c r="A29" s="28" t="s">
        <v>48</v>
      </c>
      <c r="B29" s="20" t="s">
        <v>16</v>
      </c>
      <c r="C29" s="20">
        <v>15</v>
      </c>
      <c r="D29" s="20">
        <v>3.61</v>
      </c>
      <c r="E29" s="8">
        <v>54.16</v>
      </c>
    </row>
    <row r="30" spans="1:5">
      <c r="A30" s="28" t="s">
        <v>49</v>
      </c>
      <c r="B30" s="20" t="s">
        <v>16</v>
      </c>
      <c r="C30" s="20">
        <v>15</v>
      </c>
      <c r="D30" s="20">
        <v>1.28</v>
      </c>
      <c r="E30" s="8">
        <v>19.2</v>
      </c>
    </row>
    <row r="31" spans="1:5">
      <c r="A31" s="32" t="s">
        <v>17</v>
      </c>
      <c r="B31" s="23" t="s">
        <v>19</v>
      </c>
      <c r="C31" s="23"/>
      <c r="D31" s="23"/>
      <c r="E31" s="24">
        <f>SUM(E29:E30)</f>
        <v>73.36</v>
      </c>
    </row>
    <row r="32" spans="1:5">
      <c r="A32" s="29" t="s">
        <v>12</v>
      </c>
      <c r="B32" s="31" t="s">
        <v>19</v>
      </c>
      <c r="C32" s="10"/>
      <c r="D32" s="10"/>
      <c r="E32" s="11">
        <f>E28+E31</f>
        <v>156.31</v>
      </c>
    </row>
    <row r="33" spans="1:5">
      <c r="A33" s="28" t="s">
        <v>50</v>
      </c>
      <c r="B33" s="4"/>
      <c r="C33" s="4"/>
      <c r="D33" s="4"/>
      <c r="E33" s="5">
        <f>E32*5.5%</f>
        <v>8.5970499999999994</v>
      </c>
    </row>
    <row r="34" spans="1:5">
      <c r="A34" s="29" t="s">
        <v>12</v>
      </c>
      <c r="B34" s="34" t="s">
        <v>19</v>
      </c>
      <c r="C34" s="10"/>
      <c r="D34" s="10"/>
      <c r="E34" s="11">
        <f>E32+E33</f>
        <v>164.90705</v>
      </c>
    </row>
    <row r="35" spans="1:5">
      <c r="A35" s="28" t="s">
        <v>51</v>
      </c>
      <c r="B35" s="20"/>
      <c r="C35" s="20"/>
      <c r="D35" s="20"/>
      <c r="E35" s="8">
        <f>E34*35%</f>
        <v>57.717467499999998</v>
      </c>
    </row>
    <row r="36" spans="1:5">
      <c r="A36" s="28" t="s">
        <v>10</v>
      </c>
      <c r="B36" s="20"/>
      <c r="C36" s="20"/>
      <c r="D36" s="20"/>
      <c r="E36" s="8">
        <f>E35*18%</f>
        <v>10.38914415</v>
      </c>
    </row>
    <row r="37" spans="1:5">
      <c r="A37" s="29" t="s">
        <v>14</v>
      </c>
      <c r="B37" s="31" t="s">
        <v>19</v>
      </c>
      <c r="C37" s="26"/>
      <c r="D37" s="26"/>
      <c r="E37" s="48">
        <f>E34+E35+E36</f>
        <v>233.01366164999999</v>
      </c>
    </row>
    <row r="38" spans="1:5" s="54" customFormat="1">
      <c r="A38" s="50" t="s">
        <v>33</v>
      </c>
      <c r="B38" s="30" t="s">
        <v>19</v>
      </c>
      <c r="C38" s="50"/>
      <c r="D38" s="50"/>
      <c r="E38" s="57">
        <f>E37*20%</f>
        <v>46.602732330000002</v>
      </c>
    </row>
    <row r="39" spans="1:5" s="54" customFormat="1">
      <c r="A39" s="55" t="s">
        <v>35</v>
      </c>
      <c r="B39" s="31" t="s">
        <v>19</v>
      </c>
      <c r="C39" s="56"/>
      <c r="D39" s="56"/>
      <c r="E39" s="58">
        <f>E37+E38</f>
        <v>279.61639398</v>
      </c>
    </row>
    <row r="41" spans="1:5" ht="18">
      <c r="A41" s="44" t="s">
        <v>23</v>
      </c>
      <c r="B41" s="44"/>
      <c r="C41" s="44" t="s">
        <v>24</v>
      </c>
      <c r="D41" s="45"/>
    </row>
    <row r="42" spans="1:5" ht="18">
      <c r="A42" s="46"/>
      <c r="B42" s="46"/>
      <c r="C42" s="46"/>
      <c r="D42" s="45"/>
    </row>
    <row r="43" spans="1:5" ht="18">
      <c r="A43" s="44" t="s">
        <v>25</v>
      </c>
      <c r="B43" s="44"/>
      <c r="C43" s="44" t="s">
        <v>26</v>
      </c>
      <c r="D43" s="45"/>
    </row>
  </sheetData>
  <mergeCells count="3">
    <mergeCell ref="A5:E5"/>
    <mergeCell ref="A2:E2"/>
    <mergeCell ref="A4:C4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4" workbookViewId="0">
      <selection activeCell="H18" sqref="H18"/>
    </sheetView>
  </sheetViews>
  <sheetFormatPr defaultRowHeight="14.4"/>
  <cols>
    <col min="1" max="1" width="43.88671875" customWidth="1"/>
    <col min="2" max="2" width="4.77734375" customWidth="1"/>
    <col min="3" max="3" width="15.5546875" customWidth="1"/>
    <col min="4" max="4" width="7" customWidth="1"/>
    <col min="5" max="5" width="6.88671875" customWidth="1"/>
  </cols>
  <sheetData>
    <row r="1" spans="1:10" ht="21.6" customHeight="1">
      <c r="A1" s="41" t="s">
        <v>20</v>
      </c>
      <c r="B1" s="40"/>
      <c r="C1" s="40"/>
    </row>
    <row r="2" spans="1:10" ht="36" customHeight="1">
      <c r="A2" s="61" t="s">
        <v>28</v>
      </c>
      <c r="B2" s="61"/>
      <c r="C2" s="61"/>
      <c r="D2" s="61"/>
      <c r="E2" s="61"/>
    </row>
    <row r="3" spans="1:10" ht="12.6" customHeight="1">
      <c r="A3" s="41"/>
      <c r="B3" s="40"/>
      <c r="C3" s="40"/>
    </row>
    <row r="4" spans="1:10" ht="25.8" customHeight="1">
      <c r="A4" s="63" t="s">
        <v>21</v>
      </c>
      <c r="B4" s="63"/>
      <c r="C4" s="40"/>
    </row>
    <row r="5" spans="1:10" ht="27" customHeight="1">
      <c r="A5" s="64" t="s">
        <v>22</v>
      </c>
      <c r="B5" s="64"/>
      <c r="C5" s="36"/>
    </row>
    <row r="6" spans="1:10" ht="21.6" customHeight="1">
      <c r="A6" s="35" t="s">
        <v>0</v>
      </c>
      <c r="B6" s="35" t="s">
        <v>1</v>
      </c>
      <c r="C6" s="35" t="s">
        <v>2</v>
      </c>
      <c r="D6" s="35" t="s">
        <v>7</v>
      </c>
      <c r="E6" s="33" t="s">
        <v>13</v>
      </c>
    </row>
    <row r="7" spans="1:10">
      <c r="A7" s="13" t="s">
        <v>3</v>
      </c>
      <c r="B7" s="14"/>
      <c r="C7" s="14"/>
      <c r="D7" s="14"/>
      <c r="E7" s="14"/>
    </row>
    <row r="8" spans="1:10" ht="27.6">
      <c r="A8" s="21" t="s">
        <v>43</v>
      </c>
      <c r="B8" s="20" t="s">
        <v>16</v>
      </c>
      <c r="C8" s="20">
        <v>8</v>
      </c>
      <c r="D8" s="20">
        <v>1.22</v>
      </c>
      <c r="E8" s="8">
        <f t="shared" ref="E8:E9" si="0">C8*D8</f>
        <v>9.76</v>
      </c>
    </row>
    <row r="9" spans="1:10">
      <c r="A9" s="21" t="s">
        <v>45</v>
      </c>
      <c r="B9" s="20" t="s">
        <v>16</v>
      </c>
      <c r="C9" s="20">
        <v>5</v>
      </c>
      <c r="D9" s="20">
        <v>0.7</v>
      </c>
      <c r="E9" s="8">
        <f t="shared" si="0"/>
        <v>3.5</v>
      </c>
    </row>
    <row r="10" spans="1:10">
      <c r="A10" s="13" t="s">
        <v>4</v>
      </c>
      <c r="B10" s="14"/>
      <c r="C10" s="14"/>
      <c r="D10" s="14"/>
      <c r="E10" s="16">
        <f>SUM(E8:E9)</f>
        <v>13.26</v>
      </c>
    </row>
    <row r="11" spans="1:10">
      <c r="A11" s="13" t="s">
        <v>5</v>
      </c>
      <c r="B11" s="14"/>
      <c r="C11" s="14"/>
      <c r="D11" s="14"/>
      <c r="E11" s="16">
        <f>E10*22%</f>
        <v>2.9171999999999998</v>
      </c>
    </row>
    <row r="12" spans="1:10">
      <c r="A12" s="9" t="s">
        <v>46</v>
      </c>
      <c r="B12" s="31" t="s">
        <v>19</v>
      </c>
      <c r="C12" s="10"/>
      <c r="D12" s="10"/>
      <c r="E12" s="11">
        <f>(E10+E11)</f>
        <v>16.177199999999999</v>
      </c>
      <c r="J12" s="39"/>
    </row>
    <row r="13" spans="1:10">
      <c r="A13" s="18"/>
      <c r="B13" s="6"/>
      <c r="C13" s="6"/>
      <c r="D13" s="6"/>
      <c r="E13" s="7"/>
    </row>
    <row r="14" spans="1:10">
      <c r="A14" s="27" t="s">
        <v>31</v>
      </c>
      <c r="B14" s="20" t="s">
        <v>16</v>
      </c>
      <c r="C14" s="20">
        <v>5</v>
      </c>
      <c r="D14" s="20">
        <v>0.09</v>
      </c>
      <c r="E14" s="8">
        <f>C14*D14</f>
        <v>0.44999999999999996</v>
      </c>
    </row>
    <row r="15" spans="1:10">
      <c r="A15" s="27" t="s">
        <v>42</v>
      </c>
      <c r="B15" s="20" t="s">
        <v>16</v>
      </c>
      <c r="C15" s="20">
        <v>5</v>
      </c>
      <c r="D15" s="20">
        <v>0.15</v>
      </c>
      <c r="E15" s="8">
        <f>C15*D15</f>
        <v>0.75</v>
      </c>
    </row>
    <row r="16" spans="1:10">
      <c r="A16" s="19" t="s">
        <v>53</v>
      </c>
      <c r="B16" s="14"/>
      <c r="C16" s="14"/>
      <c r="D16" s="14"/>
      <c r="E16" s="16">
        <v>0.8</v>
      </c>
    </row>
    <row r="17" spans="1:5">
      <c r="A17" s="17" t="s">
        <v>9</v>
      </c>
      <c r="B17" s="1" t="s">
        <v>19</v>
      </c>
      <c r="C17" s="1"/>
      <c r="D17" s="1"/>
      <c r="E17" s="2">
        <f>SUM(E14:E16)</f>
        <v>2</v>
      </c>
    </row>
    <row r="18" spans="1:5">
      <c r="A18" s="17" t="s">
        <v>12</v>
      </c>
      <c r="B18" s="1" t="s">
        <v>19</v>
      </c>
      <c r="C18" s="1"/>
      <c r="D18" s="1"/>
      <c r="E18" s="2">
        <f>E12+E17</f>
        <v>18.177199999999999</v>
      </c>
    </row>
    <row r="19" spans="1:5">
      <c r="A19" s="37" t="s">
        <v>48</v>
      </c>
      <c r="B19" s="14" t="s">
        <v>16</v>
      </c>
      <c r="C19" s="14"/>
      <c r="D19" s="14"/>
      <c r="E19" s="16">
        <v>1.05</v>
      </c>
    </row>
    <row r="20" spans="1:5">
      <c r="A20" s="37" t="s">
        <v>49</v>
      </c>
      <c r="B20" s="14" t="s">
        <v>16</v>
      </c>
      <c r="C20" s="14"/>
      <c r="D20" s="14"/>
      <c r="E20" s="16">
        <v>0.15</v>
      </c>
    </row>
    <row r="21" spans="1:5">
      <c r="A21" s="17" t="s">
        <v>11</v>
      </c>
      <c r="B21" s="1" t="s">
        <v>19</v>
      </c>
      <c r="C21" s="1"/>
      <c r="D21" s="1"/>
      <c r="E21" s="2">
        <f>SUM(E18:E20)</f>
        <v>19.377199999999998</v>
      </c>
    </row>
    <row r="22" spans="1:5" ht="28.8">
      <c r="A22" s="37" t="s">
        <v>40</v>
      </c>
      <c r="B22" s="12"/>
      <c r="C22" s="12"/>
      <c r="D22" s="12"/>
      <c r="E22" s="16">
        <f>E21*5.5%</f>
        <v>1.0657459999999999</v>
      </c>
    </row>
    <row r="23" spans="1:5">
      <c r="A23" s="37" t="s">
        <v>52</v>
      </c>
      <c r="B23" s="14"/>
      <c r="C23" s="14"/>
      <c r="D23" s="14"/>
      <c r="E23" s="16">
        <f>(E21+E22)*5%</f>
        <v>1.0221473000000001</v>
      </c>
    </row>
    <row r="24" spans="1:5">
      <c r="A24" s="15" t="s">
        <v>10</v>
      </c>
      <c r="B24" s="14"/>
      <c r="C24" s="14"/>
      <c r="D24" s="14"/>
      <c r="E24" s="16">
        <f>E23*18%</f>
        <v>0.18398651400000002</v>
      </c>
    </row>
    <row r="25" spans="1:5">
      <c r="A25" s="17" t="s">
        <v>27</v>
      </c>
      <c r="B25" s="1" t="s">
        <v>19</v>
      </c>
      <c r="C25" s="1"/>
      <c r="D25" s="1"/>
      <c r="E25" s="47">
        <f>E21+E22+E24</f>
        <v>20.626932514</v>
      </c>
    </row>
    <row r="26" spans="1:5">
      <c r="A26" s="50" t="s">
        <v>33</v>
      </c>
      <c r="B26" s="30" t="s">
        <v>19</v>
      </c>
      <c r="C26" s="50"/>
      <c r="D26" s="50"/>
      <c r="E26" s="57">
        <f>E25*20%</f>
        <v>4.1253865028000005</v>
      </c>
    </row>
    <row r="27" spans="1:5">
      <c r="A27" s="55" t="s">
        <v>34</v>
      </c>
      <c r="B27" s="31" t="s">
        <v>19</v>
      </c>
      <c r="C27" s="56"/>
      <c r="D27" s="56"/>
      <c r="E27" s="58">
        <f>E25+E26</f>
        <v>24.752319016800001</v>
      </c>
    </row>
    <row r="28" spans="1:5">
      <c r="A28" s="51"/>
      <c r="B28" s="52"/>
      <c r="C28" s="53"/>
      <c r="D28" s="53"/>
      <c r="E28" s="53"/>
    </row>
    <row r="29" spans="1:5" ht="18">
      <c r="A29" s="44" t="s">
        <v>23</v>
      </c>
      <c r="B29" s="44"/>
      <c r="C29" s="44" t="s">
        <v>24</v>
      </c>
      <c r="D29" s="45"/>
    </row>
    <row r="30" spans="1:5" ht="18">
      <c r="A30" s="46"/>
      <c r="B30" s="46"/>
      <c r="C30" s="46"/>
      <c r="D30" s="45"/>
    </row>
    <row r="31" spans="1:5" ht="18">
      <c r="A31" s="44" t="s">
        <v>25</v>
      </c>
      <c r="B31" s="44"/>
      <c r="C31" s="44" t="s">
        <v>26</v>
      </c>
      <c r="D31" s="45"/>
    </row>
    <row r="32" spans="1:5">
      <c r="A32" s="42"/>
      <c r="B32" s="42"/>
      <c r="C32" s="42"/>
    </row>
  </sheetData>
  <mergeCells count="3">
    <mergeCell ref="A4:B4"/>
    <mergeCell ref="A5:B5"/>
    <mergeCell ref="A2:E2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муз.мозаїка фіз. ос.</vt:lpstr>
      <vt:lpstr>муз.мозаїка колект.</vt:lpstr>
      <vt:lpstr>фото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2020-01-27T06:42:58Z</dcterms:modified>
</cp:coreProperties>
</file>